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010" windowHeight="16185"/>
  </bookViews>
  <sheets>
    <sheet name="Text" sheetId="2" r:id="rId1"/>
    <sheet name="Calculation" sheetId="3" r:id="rId2"/>
    <sheet name="SLS Audit - Custom" sheetId="4" r:id="rId3"/>
  </sheets>
  <definedNames>
    <definedName name="_xlnm.Print_Area" localSheetId="2">'SLS Audit - Custom'!$B$1:$L$66</definedName>
  </definedNames>
  <calcPr calcId="145621"/>
</workbook>
</file>

<file path=xl/calcChain.xml><?xml version="1.0" encoding="utf-8"?>
<calcChain xmlns="http://schemas.openxmlformats.org/spreadsheetml/2006/main">
  <c r="I57" i="4" l="1"/>
  <c r="I56" i="4"/>
  <c r="K61" i="4"/>
  <c r="K59" i="4"/>
  <c r="J57" i="4"/>
  <c r="K57" i="4"/>
  <c r="J56" i="4"/>
  <c r="K56" i="4"/>
  <c r="K52" i="4"/>
  <c r="J50" i="4"/>
  <c r="I50" i="4"/>
  <c r="K50" i="4" s="1"/>
  <c r="J49" i="4"/>
  <c r="I49" i="4"/>
  <c r="K49" i="4" s="1"/>
  <c r="K51" i="4" s="1"/>
  <c r="K53" i="4" s="1"/>
  <c r="J31" i="4"/>
  <c r="I31" i="4"/>
  <c r="K31" i="4" s="1"/>
  <c r="K29" i="4"/>
  <c r="J29" i="4"/>
  <c r="I29" i="4"/>
  <c r="L4" i="4"/>
  <c r="L5" i="4"/>
  <c r="L6" i="4"/>
  <c r="L7" i="4"/>
  <c r="L11" i="4"/>
  <c r="K58" i="4" l="1"/>
  <c r="K60" i="4" s="1"/>
</calcChain>
</file>

<file path=xl/sharedStrings.xml><?xml version="1.0" encoding="utf-8"?>
<sst xmlns="http://schemas.openxmlformats.org/spreadsheetml/2006/main" count="50" uniqueCount="50">
  <si>
    <t>Option Valuation Audit Sheet</t>
  </si>
  <si>
    <t>Assumptions</t>
  </si>
  <si>
    <t>Intermediate Computations</t>
  </si>
  <si>
    <t>PV Asset Value ($)</t>
  </si>
  <si>
    <t>Stepping Time (dt)</t>
  </si>
  <si>
    <t>Implementation Cost ($)</t>
  </si>
  <si>
    <t>Up Step Size (up)</t>
  </si>
  <si>
    <t>Maturity (Years)</t>
  </si>
  <si>
    <t>Down Step Size (down)</t>
  </si>
  <si>
    <t>Risk-free Rate (%)</t>
  </si>
  <si>
    <t>Risk-neutral Probability</t>
  </si>
  <si>
    <t>Dividends (%)</t>
  </si>
  <si>
    <t>Volatility (%)</t>
  </si>
  <si>
    <t>Results</t>
  </si>
  <si>
    <t>Lattice Steps</t>
  </si>
  <si>
    <t>Auditing Lattice Result (10 steps)</t>
  </si>
  <si>
    <t>Option Type</t>
  </si>
  <si>
    <t>Terminal Equation</t>
  </si>
  <si>
    <t>Intermediate Equation</t>
  </si>
  <si>
    <t>Intermediate Equation (Blackouts)</t>
  </si>
  <si>
    <t>Underlying Asset Lattice</t>
  </si>
  <si>
    <t>Option Valuation Lattice</t>
  </si>
  <si>
    <t>Name</t>
  </si>
  <si>
    <t>Value</t>
  </si>
  <si>
    <t>Starting Step</t>
  </si>
  <si>
    <t>Custom Variables</t>
  </si>
  <si>
    <t>Super Lattice Results</t>
  </si>
  <si>
    <t>Custom</t>
  </si>
  <si>
    <t>Max(Asset, Salvage)</t>
  </si>
  <si>
    <t>Max(Salvage, OptionOpen)</t>
  </si>
  <si>
    <t>Salvage</t>
  </si>
  <si>
    <t>The Abandonment Option looks at the value of a project's or asset's flexibility in being abandoned</t>
  </si>
  <si>
    <t xml:space="preserve">over the life of the option. </t>
  </si>
  <si>
    <t>U.S. Department of Treasury.</t>
  </si>
  <si>
    <t>Nichtausüben Option</t>
  </si>
  <si>
    <t>Ausüben Option</t>
  </si>
  <si>
    <r>
      <t xml:space="preserve">Mun, J. (2006). </t>
    </r>
    <r>
      <rPr>
        <b/>
        <i/>
        <sz val="14"/>
        <rFont val="Calibri"/>
        <family val="2"/>
      </rPr>
      <t>Real Options Analysis</t>
    </r>
    <r>
      <rPr>
        <b/>
        <sz val="14"/>
        <rFont val="Calibri"/>
        <family val="2"/>
      </rPr>
      <t xml:space="preserve"> (2. ed.). Hoboken (NJ): John Wiley &amp; Sons, Inc. page 388f</t>
    </r>
  </si>
  <si>
    <t>Further assume that the five-year Treasury note Risk-Free Rate (zero coupon) is 5 percent from the</t>
  </si>
  <si>
    <t>An aircraft manufacturer sells its planes of a particular model in the primary market for say $30M</t>
  </si>
  <si>
    <t xml:space="preserve">each to various airline companies. </t>
  </si>
  <si>
    <t>Airlines are usually risk-averse and may find it hard to justify buying an additional plane with all the</t>
  </si>
  <si>
    <t>uncertainties in the economy, demand, price competition, and fuel cost . When uncertainties</t>
  </si>
  <si>
    <t>become resolved over time, airline carriers may have to reallocate and reroute their existing</t>
  </si>
  <si>
    <t xml:space="preserve">portfolio of planes globally, and an excess plane on the armac is very costly. </t>
  </si>
  <si>
    <t>The airline can sell the excess plane in the secondary market where smaller regional carriers buy</t>
  </si>
  <si>
    <t>used planes, but the price uncertainty is very high and is subject to significant volatility, of say, 45</t>
  </si>
  <si>
    <t>The aircraft manufacturer can reduce the airline's risk by providing a buyback provision or</t>
  </si>
  <si>
    <t>abandonment option, where at anytime within the next five years, the manufacturer agrees to buy</t>
  </si>
  <si>
    <t>back the plane at a guaranteed residual salvage price of $20M, at the request of the airline.</t>
  </si>
  <si>
    <t xml:space="preserve">percent, and may fluctuate wildly between $10M and $25M for this class of aircraft.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</si>
</sst>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0"/>
  </numFmts>
  <fonts count="9" x14ac:knownFonts="1">
    <font>
      <sz val="10"/>
      <name val="Arial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i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2" fontId="0" fillId="3" borderId="1" xfId="0" applyNumberFormat="1" applyFill="1" applyBorder="1"/>
    <xf numFmtId="0" fontId="0" fillId="2" borderId="0" xfId="0" applyFill="1"/>
    <xf numFmtId="2" fontId="0" fillId="2" borderId="0" xfId="0" applyNumberFormat="1" applyFill="1"/>
    <xf numFmtId="2" fontId="0" fillId="4" borderId="1" xfId="0" applyNumberFormat="1" applyFill="1" applyBorder="1"/>
    <xf numFmtId="164" fontId="0" fillId="2" borderId="0" xfId="0" applyNumberFormat="1" applyFill="1"/>
    <xf numFmtId="2" fontId="0" fillId="6" borderId="1" xfId="0" applyNumberFormat="1" applyFill="1" applyBorder="1"/>
    <xf numFmtId="2" fontId="0" fillId="7" borderId="1" xfId="0" applyNumberFormat="1" applyFill="1" applyBorder="1"/>
    <xf numFmtId="0" fontId="0" fillId="5" borderId="0" xfId="0" applyFill="1"/>
    <xf numFmtId="0" fontId="0" fillId="7" borderId="0" xfId="0" applyFill="1"/>
    <xf numFmtId="0" fontId="0" fillId="4" borderId="0" xfId="0" applyFill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8" borderId="0" xfId="0" applyFill="1"/>
    <xf numFmtId="2" fontId="0" fillId="9" borderId="1" xfId="0" applyNumberFormat="1" applyFill="1" applyBorder="1"/>
    <xf numFmtId="2" fontId="0" fillId="8" borderId="1" xfId="0" applyNumberFormat="1" applyFill="1" applyBorder="1"/>
    <xf numFmtId="2" fontId="0" fillId="8" borderId="0" xfId="0" applyNumberFormat="1" applyFill="1"/>
    <xf numFmtId="2" fontId="0" fillId="9" borderId="0" xfId="0" applyNumberFormat="1" applyFill="1"/>
    <xf numFmtId="0" fontId="1" fillId="2" borderId="0" xfId="0" applyFont="1" applyFill="1"/>
    <xf numFmtId="0" fontId="1" fillId="2" borderId="0" xfId="2" applyFill="1"/>
    <xf numFmtId="2" fontId="1" fillId="2" borderId="0" xfId="2" applyNumberFormat="1" applyFill="1"/>
    <xf numFmtId="2" fontId="1" fillId="3" borderId="1" xfId="2" applyNumberFormat="1" applyFill="1" applyBorder="1"/>
    <xf numFmtId="0" fontId="4" fillId="2" borderId="0" xfId="2" applyFont="1" applyFill="1"/>
    <xf numFmtId="1" fontId="1" fillId="3" borderId="1" xfId="2" applyNumberFormat="1" applyFill="1" applyBorder="1" applyAlignment="1">
      <alignment horizontal="center"/>
    </xf>
    <xf numFmtId="0" fontId="2" fillId="2" borderId="0" xfId="2" applyFont="1" applyFill="1"/>
    <xf numFmtId="2" fontId="1" fillId="3" borderId="1" xfId="2" applyNumberFormat="1" applyFill="1" applyBorder="1" applyAlignment="1">
      <alignment horizontal="center"/>
    </xf>
    <xf numFmtId="8" fontId="1" fillId="2" borderId="0" xfId="2" applyNumberFormat="1" applyFill="1"/>
    <xf numFmtId="0" fontId="1" fillId="3" borderId="1" xfId="2" applyFill="1" applyBorder="1" applyAlignment="1">
      <alignment horizontal="center"/>
    </xf>
    <xf numFmtId="0" fontId="1" fillId="3" borderId="1" xfId="2" applyNumberFormat="1" applyFill="1" applyBorder="1" applyAlignment="1">
      <alignment horizontal="center"/>
    </xf>
    <xf numFmtId="10" fontId="1" fillId="3" borderId="1" xfId="1" applyNumberFormat="1" applyFill="1" applyBorder="1" applyAlignment="1">
      <alignment horizontal="center"/>
    </xf>
    <xf numFmtId="164" fontId="1" fillId="3" borderId="1" xfId="2" applyNumberFormat="1" applyFill="1" applyBorder="1" applyAlignment="1">
      <alignment horizontal="center"/>
    </xf>
    <xf numFmtId="8" fontId="1" fillId="3" borderId="1" xfId="2" applyNumberFormat="1" applyFill="1" applyBorder="1" applyAlignment="1">
      <alignment horizontal="center"/>
    </xf>
    <xf numFmtId="0" fontId="3" fillId="2" borderId="0" xfId="2" applyFont="1" applyFill="1"/>
    <xf numFmtId="0" fontId="5" fillId="2" borderId="0" xfId="2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14</xdr:col>
      <xdr:colOff>94187</xdr:colOff>
      <xdr:row>40</xdr:row>
      <xdr:rowOff>113486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8504762" cy="6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tabSelected="1" workbookViewId="0">
      <selection activeCell="A17" sqref="A17"/>
    </sheetView>
  </sheetViews>
  <sheetFormatPr defaultRowHeight="18" x14ac:dyDescent="0.25"/>
  <cols>
    <col min="1" max="16384" width="9.140625" style="12"/>
  </cols>
  <sheetData>
    <row r="1" spans="1:1" ht="18.75" x14ac:dyDescent="0.3">
      <c r="A1" s="13" t="s">
        <v>36</v>
      </c>
    </row>
    <row r="3" spans="1:1" x14ac:dyDescent="0.25">
      <c r="A3" s="12" t="s">
        <v>31</v>
      </c>
    </row>
    <row r="4" spans="1:1" x14ac:dyDescent="0.25">
      <c r="A4" s="12" t="s">
        <v>32</v>
      </c>
    </row>
    <row r="6" spans="1:1" x14ac:dyDescent="0.25">
      <c r="A6" s="12" t="s">
        <v>38</v>
      </c>
    </row>
    <row r="7" spans="1:1" x14ac:dyDescent="0.25">
      <c r="A7" s="12" t="s">
        <v>39</v>
      </c>
    </row>
    <row r="9" spans="1:1" x14ac:dyDescent="0.25">
      <c r="A9" s="12" t="s">
        <v>40</v>
      </c>
    </row>
    <row r="10" spans="1:1" x14ac:dyDescent="0.25">
      <c r="A10" s="12" t="s">
        <v>41</v>
      </c>
    </row>
    <row r="11" spans="1:1" x14ac:dyDescent="0.25">
      <c r="A11" s="12" t="s">
        <v>42</v>
      </c>
    </row>
    <row r="12" spans="1:1" x14ac:dyDescent="0.25">
      <c r="A12" s="12" t="s">
        <v>43</v>
      </c>
    </row>
    <row r="14" spans="1:1" x14ac:dyDescent="0.25">
      <c r="A14" s="12" t="s">
        <v>44</v>
      </c>
    </row>
    <row r="15" spans="1:1" x14ac:dyDescent="0.25">
      <c r="A15" s="12" t="s">
        <v>45</v>
      </c>
    </row>
    <row r="16" spans="1:1" x14ac:dyDescent="0.25">
      <c r="A16" s="12" t="s">
        <v>49</v>
      </c>
    </row>
    <row r="18" spans="1:1" x14ac:dyDescent="0.25">
      <c r="A18" s="12" t="s">
        <v>46</v>
      </c>
    </row>
    <row r="19" spans="1:1" x14ac:dyDescent="0.25">
      <c r="A19" s="12" t="s">
        <v>47</v>
      </c>
    </row>
    <row r="20" spans="1:1" x14ac:dyDescent="0.25">
      <c r="A20" s="12" t="s">
        <v>48</v>
      </c>
    </row>
    <row r="22" spans="1:1" x14ac:dyDescent="0.25">
      <c r="A22" s="12" t="s">
        <v>37</v>
      </c>
    </row>
    <row r="23" spans="1:1" x14ac:dyDescent="0.25">
      <c r="A23" s="12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zoomScale="80" zoomScaleNormal="80" workbookViewId="0">
      <selection activeCell="B56" sqref="B56"/>
    </sheetView>
  </sheetViews>
  <sheetFormatPr defaultColWidth="11" defaultRowHeight="12.75" x14ac:dyDescent="0.2"/>
  <cols>
    <col min="1" max="1" width="3.28515625" style="20" customWidth="1"/>
    <col min="2" max="16384" width="11" style="20"/>
  </cols>
  <sheetData>
    <row r="1" spans="2:12" ht="18.75" customHeight="1" x14ac:dyDescent="0.3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2" x14ac:dyDescent="0.2">
      <c r="B3" s="33" t="s">
        <v>1</v>
      </c>
      <c r="H3" s="33" t="s">
        <v>2</v>
      </c>
    </row>
    <row r="4" spans="2:12" x14ac:dyDescent="0.2">
      <c r="B4" s="25" t="s">
        <v>3</v>
      </c>
      <c r="E4" s="32">
        <v>30</v>
      </c>
      <c r="H4" s="25" t="s">
        <v>4</v>
      </c>
      <c r="L4" s="31">
        <f>E6/E10</f>
        <v>1</v>
      </c>
    </row>
    <row r="5" spans="2:12" x14ac:dyDescent="0.2">
      <c r="B5" s="25" t="s">
        <v>5</v>
      </c>
      <c r="E5" s="32">
        <v>20</v>
      </c>
      <c r="H5" s="25" t="s">
        <v>6</v>
      </c>
      <c r="L5" s="31">
        <f>EXP(E9*SQRT(L4))</f>
        <v>1.5683121854901689</v>
      </c>
    </row>
    <row r="6" spans="2:12" x14ac:dyDescent="0.2">
      <c r="B6" s="25" t="s">
        <v>7</v>
      </c>
      <c r="E6" s="26">
        <v>5</v>
      </c>
      <c r="H6" s="25" t="s">
        <v>8</v>
      </c>
      <c r="L6" s="31">
        <f>1/L5</f>
        <v>0.63762815162177322</v>
      </c>
    </row>
    <row r="7" spans="2:12" x14ac:dyDescent="0.2">
      <c r="B7" s="25" t="s">
        <v>9</v>
      </c>
      <c r="E7" s="30">
        <v>0.05</v>
      </c>
      <c r="H7" s="25" t="s">
        <v>10</v>
      </c>
      <c r="L7" s="31">
        <f>(EXP((E7 - E8) * L4) - L6) / (L5 - L6)</f>
        <v>0.44445045762195001</v>
      </c>
    </row>
    <row r="8" spans="2:12" x14ac:dyDescent="0.2">
      <c r="B8" s="25" t="s">
        <v>11</v>
      </c>
      <c r="E8" s="30">
        <v>0</v>
      </c>
      <c r="H8" s="25"/>
    </row>
    <row r="9" spans="2:12" x14ac:dyDescent="0.2">
      <c r="B9" s="25" t="s">
        <v>12</v>
      </c>
      <c r="E9" s="30">
        <v>0.45</v>
      </c>
      <c r="H9" s="23" t="s">
        <v>13</v>
      </c>
    </row>
    <row r="10" spans="2:12" x14ac:dyDescent="0.2">
      <c r="B10" s="25" t="s">
        <v>14</v>
      </c>
      <c r="E10" s="29">
        <v>5</v>
      </c>
      <c r="H10" s="25" t="s">
        <v>15</v>
      </c>
      <c r="L10" s="26">
        <v>33.627208689707174</v>
      </c>
    </row>
    <row r="11" spans="2:12" x14ac:dyDescent="0.2">
      <c r="B11" s="25" t="s">
        <v>16</v>
      </c>
      <c r="E11" s="28" t="s">
        <v>27</v>
      </c>
      <c r="H11" s="25" t="s">
        <v>26</v>
      </c>
      <c r="L11" s="26">
        <f>B56</f>
        <v>33.402232649200059</v>
      </c>
    </row>
    <row r="12" spans="2:12" x14ac:dyDescent="0.2">
      <c r="E12" s="27"/>
    </row>
    <row r="13" spans="2:12" x14ac:dyDescent="0.2">
      <c r="B13" s="25" t="s">
        <v>17</v>
      </c>
      <c r="E13" s="20" t="s">
        <v>28</v>
      </c>
    </row>
    <row r="14" spans="2:12" x14ac:dyDescent="0.2">
      <c r="B14" s="25" t="s">
        <v>18</v>
      </c>
      <c r="E14" s="20" t="s">
        <v>29</v>
      </c>
    </row>
    <row r="15" spans="2:12" x14ac:dyDescent="0.2">
      <c r="B15" s="25" t="s">
        <v>19</v>
      </c>
    </row>
    <row r="16" spans="2:12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2:12" x14ac:dyDescent="0.2">
      <c r="B17" s="23" t="s">
        <v>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x14ac:dyDescent="0.2">
      <c r="B18" s="25" t="s">
        <v>22</v>
      </c>
      <c r="C18" s="26" t="s">
        <v>30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2:12" x14ac:dyDescent="0.2">
      <c r="B19" s="25" t="s">
        <v>23</v>
      </c>
      <c r="C19" s="26">
        <v>20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2:12" x14ac:dyDescent="0.2">
      <c r="B20" s="25" t="s">
        <v>24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</row>
    <row r="23" spans="2:12" x14ac:dyDescent="0.2">
      <c r="B23" s="23" t="s">
        <v>20</v>
      </c>
    </row>
    <row r="24" spans="2:12" x14ac:dyDescent="0.2">
      <c r="B24" s="21"/>
      <c r="C24" s="21"/>
      <c r="D24" s="21"/>
      <c r="E24" s="21"/>
      <c r="F24" s="21"/>
      <c r="G24" s="21"/>
    </row>
    <row r="25" spans="2:12" x14ac:dyDescent="0.2">
      <c r="B25" s="21"/>
      <c r="C25" s="21"/>
      <c r="D25" s="21"/>
      <c r="E25" s="21"/>
      <c r="F25" s="21"/>
      <c r="G25" s="21"/>
    </row>
    <row r="26" spans="2:12" x14ac:dyDescent="0.2">
      <c r="B26" s="21"/>
      <c r="C26" s="21"/>
      <c r="D26" s="21"/>
      <c r="E26" s="21"/>
      <c r="F26" s="21"/>
      <c r="G26" s="21"/>
    </row>
    <row r="27" spans="2:12" x14ac:dyDescent="0.2">
      <c r="B27" s="21"/>
      <c r="C27" s="21"/>
      <c r="D27" s="21"/>
      <c r="E27" s="21"/>
      <c r="F27" s="21"/>
      <c r="G27" s="21"/>
    </row>
    <row r="28" spans="2:12" x14ac:dyDescent="0.2">
      <c r="B28" s="21"/>
      <c r="C28" s="21"/>
      <c r="D28" s="21"/>
      <c r="E28" s="21"/>
      <c r="F28" s="21"/>
      <c r="G28" s="22">
        <v>284.6320750907559</v>
      </c>
    </row>
    <row r="29" spans="2:12" x14ac:dyDescent="0.2">
      <c r="B29" s="21"/>
      <c r="C29" s="21"/>
      <c r="D29" s="21"/>
      <c r="E29" s="21"/>
      <c r="F29" s="7">
        <v>181.48942393238846</v>
      </c>
      <c r="G29" s="21"/>
      <c r="I29" s="3">
        <f>+E30</f>
        <v>115.72276592090927</v>
      </c>
      <c r="J29" s="5">
        <f>+L5</f>
        <v>1.5683121854901689</v>
      </c>
      <c r="K29" s="9">
        <f>+I29*J29</f>
        <v>181.48942393238846</v>
      </c>
    </row>
    <row r="30" spans="2:12" x14ac:dyDescent="0.2">
      <c r="B30" s="21"/>
      <c r="C30" s="21"/>
      <c r="D30" s="21"/>
      <c r="E30" s="22">
        <v>115.72276592090927</v>
      </c>
      <c r="F30" s="3"/>
      <c r="G30" s="22">
        <v>115.72276592090927</v>
      </c>
      <c r="I30" s="2"/>
      <c r="J30" s="2"/>
      <c r="K30" s="2"/>
    </row>
    <row r="31" spans="2:12" x14ac:dyDescent="0.2">
      <c r="B31" s="21"/>
      <c r="C31" s="21"/>
      <c r="D31" s="22">
        <v>73.788093334708492</v>
      </c>
      <c r="E31" s="21"/>
      <c r="F31" s="6">
        <v>73.788093334708506</v>
      </c>
      <c r="G31" s="21"/>
      <c r="I31" s="3">
        <f>+E30</f>
        <v>115.72276592090927</v>
      </c>
      <c r="J31" s="5">
        <f>+L6</f>
        <v>0.63762815162177322</v>
      </c>
      <c r="K31" s="8">
        <f>+I31*J31</f>
        <v>73.788093334708506</v>
      </c>
    </row>
    <row r="32" spans="2:12" x14ac:dyDescent="0.2">
      <c r="B32" s="21"/>
      <c r="C32" s="22">
        <v>47.04936556470507</v>
      </c>
      <c r="D32" s="21"/>
      <c r="E32" s="22">
        <v>47.049365564705063</v>
      </c>
      <c r="F32" s="21"/>
      <c r="G32" s="22">
        <v>47.049365564705063</v>
      </c>
    </row>
    <row r="33" spans="2:7" x14ac:dyDescent="0.2">
      <c r="B33" s="22">
        <v>30</v>
      </c>
      <c r="C33" s="21"/>
      <c r="D33" s="22">
        <v>30</v>
      </c>
      <c r="E33" s="21"/>
      <c r="F33" s="22">
        <v>30</v>
      </c>
      <c r="G33" s="21"/>
    </row>
    <row r="34" spans="2:7" x14ac:dyDescent="0.2">
      <c r="B34" s="21"/>
      <c r="C34" s="22">
        <v>19.128844548653198</v>
      </c>
      <c r="D34" s="21"/>
      <c r="E34" s="22">
        <v>19.128844548653195</v>
      </c>
      <c r="F34" s="21"/>
      <c r="G34" s="22">
        <v>19.128844548653191</v>
      </c>
    </row>
    <row r="35" spans="2:7" x14ac:dyDescent="0.2">
      <c r="B35" s="21"/>
      <c r="C35" s="21"/>
      <c r="D35" s="22">
        <v>12.19708979221797</v>
      </c>
      <c r="E35" s="21"/>
      <c r="F35" s="22">
        <v>12.19708979221797</v>
      </c>
      <c r="G35" s="21"/>
    </row>
    <row r="36" spans="2:7" x14ac:dyDescent="0.2">
      <c r="B36" s="21"/>
      <c r="C36" s="21"/>
      <c r="D36" s="21"/>
      <c r="E36" s="22">
        <v>7.7772078193767422</v>
      </c>
      <c r="F36" s="21"/>
      <c r="G36" s="22">
        <v>7.7772078193767431</v>
      </c>
    </row>
    <row r="37" spans="2:7" x14ac:dyDescent="0.2">
      <c r="B37" s="21"/>
      <c r="C37" s="21"/>
      <c r="D37" s="21"/>
      <c r="E37" s="21"/>
      <c r="F37" s="22">
        <v>4.9589666466475943</v>
      </c>
      <c r="G37" s="21"/>
    </row>
    <row r="38" spans="2:7" x14ac:dyDescent="0.2">
      <c r="B38" s="21"/>
      <c r="C38" s="21"/>
      <c r="D38" s="21"/>
      <c r="E38" s="21"/>
      <c r="F38" s="21"/>
      <c r="G38" s="22">
        <v>3.1619767368559284</v>
      </c>
    </row>
    <row r="39" spans="2:7" x14ac:dyDescent="0.2">
      <c r="B39" s="21"/>
      <c r="C39" s="21"/>
      <c r="D39" s="21"/>
      <c r="E39" s="21"/>
      <c r="F39" s="21"/>
      <c r="G39" s="21"/>
    </row>
    <row r="40" spans="2:7" x14ac:dyDescent="0.2">
      <c r="B40" s="21"/>
      <c r="C40" s="21"/>
      <c r="D40" s="21"/>
      <c r="E40" s="21"/>
      <c r="F40" s="21"/>
      <c r="G40" s="21"/>
    </row>
    <row r="41" spans="2:7" x14ac:dyDescent="0.2">
      <c r="B41" s="21"/>
      <c r="C41" s="21"/>
      <c r="D41" s="21"/>
      <c r="E41" s="21"/>
      <c r="F41" s="21"/>
      <c r="G41" s="21"/>
    </row>
    <row r="42" spans="2:7" x14ac:dyDescent="0.2">
      <c r="B42" s="21"/>
      <c r="C42" s="21"/>
      <c r="D42" s="21"/>
      <c r="E42" s="21"/>
      <c r="F42" s="21"/>
      <c r="G42" s="21"/>
    </row>
    <row r="46" spans="2:7" x14ac:dyDescent="0.2">
      <c r="B46" s="23" t="s">
        <v>21</v>
      </c>
    </row>
    <row r="47" spans="2:7" x14ac:dyDescent="0.2">
      <c r="B47" s="21"/>
      <c r="C47" s="21"/>
      <c r="D47" s="21"/>
      <c r="E47" s="21"/>
      <c r="F47" s="21"/>
      <c r="G47" s="21"/>
    </row>
    <row r="48" spans="2:7" x14ac:dyDescent="0.2">
      <c r="B48" s="21"/>
      <c r="C48" s="21"/>
      <c r="D48" s="21"/>
      <c r="E48" s="21"/>
      <c r="F48" s="21"/>
      <c r="G48" s="21"/>
    </row>
    <row r="49" spans="2:11" x14ac:dyDescent="0.2">
      <c r="B49" s="21"/>
      <c r="C49" s="21"/>
      <c r="D49" s="21"/>
      <c r="E49" s="21"/>
      <c r="F49" s="21"/>
      <c r="G49" s="21"/>
      <c r="I49" s="3">
        <f>+$F$33</f>
        <v>30</v>
      </c>
      <c r="J49" s="5">
        <f>+$L$7</f>
        <v>0.44445045762195001</v>
      </c>
      <c r="K49" s="2">
        <f>+I49*J49</f>
        <v>13.333513728658501</v>
      </c>
    </row>
    <row r="50" spans="2:11" x14ac:dyDescent="0.2">
      <c r="B50" s="21"/>
      <c r="C50" s="21"/>
      <c r="D50" s="21"/>
      <c r="E50" s="21"/>
      <c r="F50" s="21"/>
      <c r="G50" s="21"/>
      <c r="I50" s="17">
        <f>+$F$58</f>
        <v>20</v>
      </c>
      <c r="J50" s="5">
        <f>1-J49</f>
        <v>0.55554954237804999</v>
      </c>
      <c r="K50" s="2">
        <f>+I50*J50</f>
        <v>11.110990847561</v>
      </c>
    </row>
    <row r="51" spans="2:11" x14ac:dyDescent="0.2">
      <c r="B51" s="21"/>
      <c r="C51" s="21"/>
      <c r="D51" s="3"/>
      <c r="E51" s="3"/>
      <c r="F51" s="3"/>
      <c r="G51" s="1">
        <v>284.6320750907559</v>
      </c>
      <c r="I51" s="2"/>
      <c r="J51" s="2"/>
      <c r="K51" s="2">
        <f>SUM(K49:K50)</f>
        <v>24.444504576219501</v>
      </c>
    </row>
    <row r="52" spans="2:11" x14ac:dyDescent="0.2">
      <c r="B52" s="21"/>
      <c r="C52" s="21"/>
      <c r="D52" s="3"/>
      <c r="E52" s="3"/>
      <c r="F52" s="1">
        <v>181.48942393238849</v>
      </c>
      <c r="G52" s="3"/>
      <c r="I52" s="2"/>
      <c r="J52" s="2"/>
      <c r="K52" s="2">
        <f>EXP(-$E$7)</f>
        <v>0.95122942450071402</v>
      </c>
    </row>
    <row r="53" spans="2:11" x14ac:dyDescent="0.2">
      <c r="B53" s="21"/>
      <c r="C53" s="21"/>
      <c r="D53" s="3"/>
      <c r="E53" s="1">
        <v>115.7227659209093</v>
      </c>
      <c r="F53" s="3"/>
      <c r="G53" s="1">
        <v>115.72276592090927</v>
      </c>
      <c r="I53" s="2"/>
      <c r="J53" s="2"/>
      <c r="K53" s="10">
        <f>+K51*K52</f>
        <v>23.252332020242346</v>
      </c>
    </row>
    <row r="54" spans="2:11" x14ac:dyDescent="0.2">
      <c r="B54" s="21"/>
      <c r="C54" s="21"/>
      <c r="D54" s="1">
        <v>73.916657480581307</v>
      </c>
      <c r="E54" s="3"/>
      <c r="F54" s="1">
        <v>73.788093334708506</v>
      </c>
      <c r="G54" s="3"/>
      <c r="I54" s="2"/>
      <c r="J54" s="2"/>
      <c r="K54" s="2"/>
    </row>
    <row r="55" spans="2:11" x14ac:dyDescent="0.2">
      <c r="B55" s="21"/>
      <c r="C55" s="22">
        <v>48.363971185201656</v>
      </c>
      <c r="D55" s="3"/>
      <c r="E55" s="1">
        <v>47.292648584987631</v>
      </c>
      <c r="F55" s="3"/>
      <c r="G55" s="1">
        <v>47.049365564705063</v>
      </c>
      <c r="I55" s="2"/>
      <c r="J55" s="2"/>
      <c r="K55" s="2"/>
    </row>
    <row r="56" spans="2:11" x14ac:dyDescent="0.2">
      <c r="B56" s="22">
        <v>33.402232649200059</v>
      </c>
      <c r="C56" s="21"/>
      <c r="D56" s="1">
        <v>32.384785509539689</v>
      </c>
      <c r="E56" s="3"/>
      <c r="F56" s="16">
        <v>30.460366516309847</v>
      </c>
      <c r="G56" s="3"/>
      <c r="I56" s="3">
        <f>+G55</f>
        <v>47.049365564705063</v>
      </c>
      <c r="J56" s="5">
        <f>+$L$7</f>
        <v>0.44445045762195001</v>
      </c>
      <c r="K56" s="2">
        <f>+I56*J56</f>
        <v>20.911112056055583</v>
      </c>
    </row>
    <row r="57" spans="2:11" x14ac:dyDescent="0.2">
      <c r="B57" s="21"/>
      <c r="C57" s="22">
        <v>24.515208048872648</v>
      </c>
      <c r="D57" s="3"/>
      <c r="E57" s="4">
        <v>23.446963176328605</v>
      </c>
      <c r="F57" s="3"/>
      <c r="G57" s="15">
        <v>20</v>
      </c>
      <c r="I57" s="18">
        <f>+G57</f>
        <v>20</v>
      </c>
      <c r="J57" s="5">
        <f>1-J56</f>
        <v>0.55554954237804999</v>
      </c>
      <c r="K57" s="2">
        <f>+I57*J57</f>
        <v>11.110990847561</v>
      </c>
    </row>
    <row r="58" spans="2:11" x14ac:dyDescent="0.2">
      <c r="B58" s="21"/>
      <c r="C58" s="21"/>
      <c r="D58" s="1">
        <v>20.481876116780047</v>
      </c>
      <c r="E58" s="3"/>
      <c r="F58" s="15">
        <v>20</v>
      </c>
      <c r="G58" s="3"/>
      <c r="I58" s="2"/>
      <c r="J58" s="2"/>
      <c r="K58" s="2">
        <f>SUM(K56:K57)</f>
        <v>32.022102903616585</v>
      </c>
    </row>
    <row r="59" spans="2:11" x14ac:dyDescent="0.2">
      <c r="B59" s="21"/>
      <c r="C59" s="21"/>
      <c r="D59" s="3"/>
      <c r="E59" s="15">
        <v>20</v>
      </c>
      <c r="F59" s="3"/>
      <c r="G59" s="15">
        <v>20</v>
      </c>
      <c r="I59" s="2"/>
      <c r="J59" s="2"/>
      <c r="K59" s="2">
        <f>EXP(-$E$7)</f>
        <v>0.95122942450071402</v>
      </c>
    </row>
    <row r="60" spans="2:11" x14ac:dyDescent="0.2">
      <c r="B60" s="21"/>
      <c r="C60" s="21"/>
      <c r="D60" s="3"/>
      <c r="E60" s="3"/>
      <c r="F60" s="15">
        <v>20</v>
      </c>
      <c r="G60" s="3"/>
      <c r="I60" s="19" t="s">
        <v>34</v>
      </c>
      <c r="J60" s="2"/>
      <c r="K60" s="14">
        <f>+K58*K59</f>
        <v>30.460366516309847</v>
      </c>
    </row>
    <row r="61" spans="2:11" x14ac:dyDescent="0.2">
      <c r="B61" s="21"/>
      <c r="C61" s="21"/>
      <c r="D61" s="3"/>
      <c r="E61" s="3"/>
      <c r="F61" s="3"/>
      <c r="G61" s="15">
        <v>20</v>
      </c>
      <c r="I61" s="19" t="s">
        <v>35</v>
      </c>
      <c r="J61" s="2"/>
      <c r="K61" s="17">
        <f>+C19</f>
        <v>20</v>
      </c>
    </row>
    <row r="62" spans="2:11" x14ac:dyDescent="0.2">
      <c r="B62" s="21"/>
      <c r="C62" s="21"/>
      <c r="D62" s="3"/>
      <c r="E62" s="3"/>
      <c r="F62" s="3"/>
      <c r="G62" s="3"/>
    </row>
    <row r="63" spans="2:11" x14ac:dyDescent="0.2">
      <c r="B63" s="21"/>
      <c r="C63" s="21"/>
      <c r="D63" s="21"/>
      <c r="E63" s="21"/>
      <c r="F63" s="21"/>
      <c r="G63" s="21"/>
    </row>
    <row r="64" spans="2:11" x14ac:dyDescent="0.2">
      <c r="B64" s="21"/>
      <c r="C64" s="21"/>
      <c r="D64" s="21"/>
      <c r="E64" s="21"/>
      <c r="F64" s="21"/>
      <c r="G64" s="21"/>
    </row>
    <row r="65" spans="2:7" x14ac:dyDescent="0.2">
      <c r="B65" s="21"/>
      <c r="C65" s="21"/>
      <c r="D65" s="21"/>
      <c r="E65" s="21"/>
      <c r="F65" s="21"/>
      <c r="G65" s="21"/>
    </row>
  </sheetData>
  <mergeCells count="1">
    <mergeCell ref="B1:L1"/>
  </mergeCells>
  <pageMargins left="0.75" right="0.33" top="1" bottom="1" header="0.5" footer="0.5"/>
  <pageSetup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Text</vt:lpstr>
      <vt:lpstr>Calculation</vt:lpstr>
      <vt:lpstr>SLS Audit - Custom</vt:lpstr>
      <vt:lpstr>'SLS Audit - Custom'!Print_Area</vt:lpstr>
    </vt:vector>
  </TitlesOfParts>
  <Company>www.realoptionsvaluation.com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Asset Super Lattice Solver</dc:title>
  <dc:subject>Real Options</dc:subject>
  <dc:creator>Real Options Valuation, Inc.</dc:creator>
  <cp:lastModifiedBy>oagtreyer</cp:lastModifiedBy>
  <cp:lastPrinted>2006-05-26T21:05:39Z</cp:lastPrinted>
  <dcterms:created xsi:type="dcterms:W3CDTF">2006-05-16T23:17:23Z</dcterms:created>
  <dcterms:modified xsi:type="dcterms:W3CDTF">2013-11-06T22:23:38Z</dcterms:modified>
</cp:coreProperties>
</file>